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6" i="1" l="1"/>
  <c r="D46" i="1"/>
  <c r="F45" i="1"/>
  <c r="D24" i="1"/>
  <c r="H6" i="1" l="1"/>
  <c r="H32" i="1"/>
  <c r="H24" i="1"/>
  <c r="H19" i="1"/>
  <c r="H13" i="1"/>
  <c r="E15" i="1"/>
  <c r="D32" i="1"/>
  <c r="D13" i="1"/>
  <c r="E30" i="1"/>
  <c r="D45" i="1" l="1"/>
  <c r="H49" i="1"/>
  <c r="E41" i="1"/>
  <c r="F24" i="1"/>
  <c r="D19" i="1"/>
  <c r="D6" i="1"/>
  <c r="E43" i="1" l="1"/>
  <c r="E42" i="1"/>
  <c r="E26" i="1"/>
  <c r="E29" i="1"/>
  <c r="E31" i="1"/>
  <c r="E24" i="1" l="1"/>
  <c r="F19" i="1"/>
  <c r="E17" i="1"/>
  <c r="E11" i="1" l="1"/>
  <c r="E10" i="1"/>
  <c r="E9" i="1"/>
  <c r="E8" i="1"/>
  <c r="E18" i="1"/>
  <c r="E16" i="1"/>
  <c r="E14" i="1"/>
  <c r="E40" i="1"/>
  <c r="E38" i="1"/>
  <c r="E33" i="1"/>
  <c r="E13" i="1" l="1"/>
  <c r="E6" i="1"/>
  <c r="E21" i="1"/>
  <c r="E20" i="1"/>
  <c r="E19" i="1" l="1"/>
  <c r="F13" i="1"/>
  <c r="E37" i="1"/>
  <c r="E36" i="1"/>
  <c r="E35" i="1"/>
  <c r="E34" i="1"/>
  <c r="E32" i="1" l="1"/>
  <c r="E45" i="1" s="1"/>
</calcChain>
</file>

<file path=xl/sharedStrings.xml><?xml version="1.0" encoding="utf-8"?>
<sst xmlns="http://schemas.openxmlformats.org/spreadsheetml/2006/main" count="68" uniqueCount="50">
  <si>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</si>
  <si>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</si>
  <si>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</si>
  <si>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</si>
  <si>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</si>
  <si>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</si>
  <si>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</si>
  <si>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</si>
  <si>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</si>
  <si>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</si>
  <si>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</si>
  <si>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</si>
  <si>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дезобработка</t>
  </si>
  <si>
    <t>съем показаний индив.приб.учета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</si>
  <si>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</si>
  <si>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</si>
  <si>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</si>
  <si>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</si>
  <si>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>Содержание придомовой территории</t>
  </si>
  <si>
    <t>рудования и конструкций МКД</t>
  </si>
  <si>
    <t xml:space="preserve">Факт </t>
  </si>
  <si>
    <t>инвентарь хозматер.</t>
  </si>
  <si>
    <t>Услуги по уборке и благоустр.территории</t>
  </si>
  <si>
    <t>ИТОГО: Содержание и ремонт</t>
  </si>
  <si>
    <t>Техобслуживание венканалов спец.организ</t>
  </si>
  <si>
    <t>Услуги по уборке МОП</t>
  </si>
  <si>
    <t>оплата труда ВДС</t>
  </si>
  <si>
    <t>сантехматериалы</t>
  </si>
  <si>
    <t>Т/обслуживание лифтов</t>
  </si>
  <si>
    <t xml:space="preserve">Фактические </t>
  </si>
  <si>
    <t xml:space="preserve">  Тариф</t>
  </si>
  <si>
    <t>Т/обслуживание УУТЭ,газопроводов,венкан</t>
  </si>
  <si>
    <t>ТСЖ "КОМЕТА" ж.д.Орбитальная 88/1</t>
  </si>
  <si>
    <t>антенны,домофон</t>
  </si>
  <si>
    <t>на 2017</t>
  </si>
  <si>
    <t>подгот.отопит.сезону.(гидроопрес,промывка)</t>
  </si>
  <si>
    <t>Прочие усл банка,канцтов,связь</t>
  </si>
  <si>
    <t xml:space="preserve"> с 01. 10.2017</t>
  </si>
  <si>
    <t xml:space="preserve">ОТЧЕТ ИСПОЛНЕНИЯ СТАТЬИ"СОДЕРЖАНИЕ И РЕМОНТ ЖИЛЬЯ" за 2018год </t>
  </si>
  <si>
    <t>расходы за 2018г</t>
  </si>
  <si>
    <t>ремонт детск.площадки,лавочка,песочница</t>
  </si>
  <si>
    <t>услуги эл.99200 х/тов.2314,48 эл.тов-3748,2</t>
  </si>
  <si>
    <t>озеленение,покос,чистка снега(соль,трактор)</t>
  </si>
  <si>
    <t>бухуслуги, ркц,паспортист,отчетность</t>
  </si>
  <si>
    <t>програм.обесп 4000 юр.услуги 59000</t>
  </si>
  <si>
    <t>аренда офиса 38000,сайт 23100</t>
  </si>
  <si>
    <t>Текущий ремонт</t>
  </si>
  <si>
    <t>Косметический ремонт холлов в подъездах</t>
  </si>
  <si>
    <t>Ремонт кровли частично</t>
  </si>
  <si>
    <t>Ремонт теплового ввода (ГВС)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</si>
</sst>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1"/>
      <color rgb="FFFF0000"/>
      <name val="Arial Cyr"/>
      <charset val="204"/>
    </font>
    <font>
      <i/>
      <sz val="11"/>
      <color rgb="FFFF0000"/>
      <name val="Arial Cyr"/>
      <charset val="204"/>
    </font>
    <font>
      <b/>
      <sz val="9"/>
      <name val="Arial Cyr"/>
      <charset val="204"/>
    </font>
    <font>
      <sz val="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0" fillId="0" borderId="2" xfId="0" applyNumberFormat="1" applyFont="1" applyBorder="1"/>
    <xf numFmtId="0" fontId="6" fillId="2" borderId="6" xfId="0" applyFont="1" applyFill="1" applyBorder="1"/>
    <xf numFmtId="2" fontId="6" fillId="2" borderId="6" xfId="0" applyNumberFormat="1" applyFont="1" applyFill="1" applyBorder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0" fontId="1" fillId="0" borderId="4" xfId="0" applyFont="1" applyBorder="1"/>
    <xf numFmtId="0" fontId="5" fillId="0" borderId="10" xfId="0" applyFont="1" applyBorder="1"/>
    <xf numFmtId="0" fontId="7" fillId="0" borderId="1" xfId="0" applyFont="1" applyBorder="1"/>
    <xf numFmtId="0" fontId="8" fillId="0" borderId="1" xfId="0" applyFont="1" applyBorder="1"/>
    <xf numFmtId="0" fontId="7" fillId="0" borderId="0" xfId="0" applyFont="1" applyBorder="1"/>
    <xf numFmtId="0" fontId="5" fillId="0" borderId="0" xfId="0" applyFont="1" applyBorder="1"/>
    <xf numFmtId="2" fontId="0" fillId="0" borderId="0" xfId="0" applyNumberFormat="1" applyFont="1" applyBorder="1"/>
    <xf numFmtId="0" fontId="7" fillId="0" borderId="9" xfId="0" applyFont="1" applyBorder="1"/>
    <xf numFmtId="0" fontId="7" fillId="0" borderId="14" xfId="0" applyFont="1" applyBorder="1"/>
    <xf numFmtId="0" fontId="7" fillId="0" borderId="15" xfId="0" applyFont="1" applyBorder="1"/>
    <xf numFmtId="2" fontId="1" fillId="0" borderId="14" xfId="0" applyNumberFormat="1" applyFont="1" applyBorder="1"/>
    <xf numFmtId="2" fontId="1" fillId="0" borderId="0" xfId="0" applyNumberFormat="1" applyFont="1" applyBorder="1"/>
    <xf numFmtId="2" fontId="7" fillId="0" borderId="14" xfId="0" applyNumberFormat="1" applyFont="1" applyBorder="1"/>
    <xf numFmtId="0" fontId="7" fillId="0" borderId="3" xfId="0" applyFont="1" applyBorder="1"/>
    <xf numFmtId="0" fontId="1" fillId="0" borderId="14" xfId="0" applyFont="1" applyBorder="1"/>
    <xf numFmtId="0" fontId="1" fillId="0" borderId="0" xfId="0" applyFont="1" applyBorder="1"/>
    <xf numFmtId="0" fontId="7" fillId="0" borderId="5" xfId="0" applyFont="1" applyBorder="1"/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2" borderId="2" xfId="0" applyFont="1" applyFill="1" applyBorder="1"/>
    <xf numFmtId="2" fontId="6" fillId="2" borderId="13" xfId="0" applyNumberFormat="1" applyFont="1" applyFill="1" applyBorder="1"/>
    <xf numFmtId="0" fontId="4" fillId="0" borderId="15" xfId="0" applyFont="1" applyBorder="1"/>
    <xf numFmtId="0" fontId="4" fillId="0" borderId="13" xfId="0" applyFont="1" applyBorder="1"/>
    <xf numFmtId="2" fontId="6" fillId="2" borderId="2" xfId="0" applyNumberFormat="1" applyFont="1" applyFill="1" applyBorder="1"/>
    <xf numFmtId="0" fontId="5" fillId="2" borderId="2" xfId="0" applyFont="1" applyFill="1" applyBorder="1"/>
    <xf numFmtId="0" fontId="5" fillId="0" borderId="15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workbookViewId="0">
      <selection activeCell="K9" sqref="K9"/>
    </sheetView>
  </sheetViews>
  <sheetFormatPr defaultRowHeight="13.2" x14ac:dyDescent="0.25"/>
  <cols>
    <col min="1" max="1" width="5.88671875" customWidth="1"/>
    <col min="2" max="2" width="42" customWidth="1"/>
    <col min="3" max="3" width="8.109375" customWidth="1"/>
    <col min="4" max="4" width="15.5546875" customWidth="1"/>
    <col min="5" max="5" width="16.21875" customWidth="1"/>
    <col min="6" max="6" width="13.6640625" customWidth="1"/>
    <col min="7" max="7" width="16.44140625" hidden="1" customWidth="1"/>
    <col min="8" max="8" width="13.44140625" hidden="1" customWidth="1"/>
  </cols>
  <sheetData>
    <row r="1" spans="1:8" ht="15" x14ac:dyDescent="0.25">
      <c r="A1" s="29"/>
      <c r="B1" s="44" t="s">
        <v>38</v>
      </c>
      <c r="C1" s="44"/>
      <c r="D1" s="44"/>
      <c r="E1" s="45"/>
      <c r="F1" s="46"/>
      <c r="G1" s="45"/>
    </row>
    <row r="2" spans="1:8" ht="15" x14ac:dyDescent="0.25">
      <c r="A2" s="1"/>
      <c r="B2" s="45" t="s">
        <v>32</v>
      </c>
      <c r="C2" s="45"/>
      <c r="D2" s="46"/>
      <c r="E2" s="45"/>
      <c r="F2" s="45"/>
      <c r="G2" s="45"/>
    </row>
    <row r="3" spans="1:8" ht="15.6" thickBot="1" x14ac:dyDescent="0.3">
      <c r="A3" s="1"/>
      <c r="B3" s="1"/>
      <c r="D3" s="1"/>
      <c r="E3" s="1"/>
      <c r="F3" s="75">
        <v>7476.11</v>
      </c>
      <c r="G3" s="1">
        <v>2817.1</v>
      </c>
    </row>
    <row r="4" spans="1:8" ht="13.8" x14ac:dyDescent="0.25">
      <c r="A4" s="6" t="s">
        <v>0</v>
      </c>
      <c r="B4" s="2" t="s">
        <v>2</v>
      </c>
      <c r="C4" s="6" t="s">
        <v>4</v>
      </c>
      <c r="D4" s="34" t="s">
        <v>29</v>
      </c>
      <c r="E4" s="65" t="s">
        <v>20</v>
      </c>
      <c r="F4" s="66" t="s">
        <v>30</v>
      </c>
      <c r="G4" s="34"/>
      <c r="H4" s="66" t="s">
        <v>30</v>
      </c>
    </row>
    <row r="5" spans="1:8" ht="23.25" customHeight="1" thickBot="1" x14ac:dyDescent="0.3">
      <c r="A5" s="3"/>
      <c r="B5" s="5"/>
      <c r="C5" s="7" t="s">
        <v>3</v>
      </c>
      <c r="D5" s="33" t="s">
        <v>39</v>
      </c>
      <c r="E5" s="64" t="s">
        <v>1</v>
      </c>
      <c r="F5" s="67" t="s">
        <v>37</v>
      </c>
      <c r="G5" s="33"/>
      <c r="H5" s="67" t="s">
        <v>34</v>
      </c>
    </row>
    <row r="6" spans="1:8" x14ac:dyDescent="0.25">
      <c r="A6" s="13">
        <v>1</v>
      </c>
      <c r="B6" s="14" t="s">
        <v>18</v>
      </c>
      <c r="C6" s="22" t="s">
        <v>9</v>
      </c>
      <c r="D6" s="14">
        <f>D8+D9+D10+D11</f>
        <v>179101</v>
      </c>
      <c r="E6" s="35">
        <f>E8+E11+E9+E10</f>
        <v>1.9963702157048697</v>
      </c>
      <c r="F6" s="14">
        <v>1.78</v>
      </c>
      <c r="G6" s="35"/>
      <c r="H6" s="14">
        <f>H8+H9+H10+H11</f>
        <v>1.9000000000000001</v>
      </c>
    </row>
    <row r="7" spans="1:8" ht="10.8" customHeight="1" thickBot="1" x14ac:dyDescent="0.3">
      <c r="A7" s="15"/>
      <c r="B7" s="16"/>
      <c r="C7" s="23"/>
      <c r="D7" s="16"/>
      <c r="E7" s="37"/>
      <c r="F7" s="16"/>
      <c r="G7" s="16"/>
      <c r="H7" s="16"/>
    </row>
    <row r="8" spans="1:8" ht="18" customHeight="1" x14ac:dyDescent="0.25">
      <c r="A8" s="10"/>
      <c r="B8" s="11" t="s">
        <v>22</v>
      </c>
      <c r="C8" s="12" t="s">
        <v>9</v>
      </c>
      <c r="D8" s="11">
        <v>140754.32999999999</v>
      </c>
      <c r="E8" s="36">
        <f>D8/F3/12</f>
        <v>1.5689345796142646</v>
      </c>
      <c r="F8" s="11">
        <v>1.5</v>
      </c>
      <c r="G8" s="11"/>
      <c r="H8" s="11">
        <v>1.67</v>
      </c>
    </row>
    <row r="9" spans="1:8" ht="18" customHeight="1" x14ac:dyDescent="0.25">
      <c r="A9" s="10"/>
      <c r="B9" s="11" t="s">
        <v>40</v>
      </c>
      <c r="C9" s="12"/>
      <c r="D9" s="11">
        <v>21151</v>
      </c>
      <c r="E9" s="36">
        <f>D9/F3/12</f>
        <v>0.23576209196137207</v>
      </c>
      <c r="F9" s="11">
        <v>0.14000000000000001</v>
      </c>
      <c r="G9" s="11"/>
      <c r="H9" s="11">
        <v>0.03</v>
      </c>
    </row>
    <row r="10" spans="1:8" ht="18" customHeight="1" x14ac:dyDescent="0.25">
      <c r="A10" s="10"/>
      <c r="B10" s="11" t="s">
        <v>42</v>
      </c>
      <c r="C10" s="12" t="s">
        <v>9</v>
      </c>
      <c r="D10" s="11">
        <v>15850</v>
      </c>
      <c r="E10" s="36">
        <f>D10/F3/12</f>
        <v>0.17667387629841366</v>
      </c>
      <c r="F10" s="11">
        <v>0.13</v>
      </c>
      <c r="G10" s="11"/>
      <c r="H10" s="11">
        <v>0.1</v>
      </c>
    </row>
    <row r="11" spans="1:8" ht="18" customHeight="1" thickBot="1" x14ac:dyDescent="0.3">
      <c r="A11" s="10"/>
      <c r="B11" s="11" t="s">
        <v>21</v>
      </c>
      <c r="C11" s="12" t="s">
        <v>9</v>
      </c>
      <c r="D11" s="11">
        <v>1345.67</v>
      </c>
      <c r="E11" s="36">
        <f>D11/F3/12</f>
        <v>1.4999667830819326E-2</v>
      </c>
      <c r="F11" s="11">
        <v>0.01</v>
      </c>
      <c r="G11" s="11"/>
      <c r="H11" s="11">
        <v>0.1</v>
      </c>
    </row>
    <row r="12" spans="1:8" x14ac:dyDescent="0.25">
      <c r="A12" s="14">
        <v>2</v>
      </c>
      <c r="B12" s="14" t="s">
        <v>6</v>
      </c>
      <c r="C12" s="21" t="s">
        <v>9</v>
      </c>
      <c r="D12" s="14"/>
      <c r="E12" s="35"/>
      <c r="F12" s="14"/>
      <c r="G12" s="14"/>
      <c r="H12" s="14"/>
    </row>
    <row r="13" spans="1:8" ht="15" customHeight="1" thickBot="1" x14ac:dyDescent="0.3">
      <c r="A13" s="16"/>
      <c r="B13" s="16" t="s">
        <v>5</v>
      </c>
      <c r="C13" s="24"/>
      <c r="D13" s="16">
        <f>D14+D15+D16+D17+D18</f>
        <v>327060.19999999995</v>
      </c>
      <c r="E13" s="37">
        <f>E14+E17+E18+E16</f>
        <v>3.431599677729015</v>
      </c>
      <c r="F13" s="16">
        <f>F14+F16+F17+F18</f>
        <v>2.95</v>
      </c>
      <c r="G13" s="16"/>
      <c r="H13" s="16">
        <f>H14+H16+H17+H18</f>
        <v>3.67</v>
      </c>
    </row>
    <row r="14" spans="1:8" ht="20.25" customHeight="1" x14ac:dyDescent="0.25">
      <c r="A14" s="4"/>
      <c r="B14" s="11" t="s">
        <v>25</v>
      </c>
      <c r="C14" s="11"/>
      <c r="D14" s="11">
        <v>184600</v>
      </c>
      <c r="E14" s="36">
        <f>D14/F3/12</f>
        <v>2.0576654614944583</v>
      </c>
      <c r="F14" s="11">
        <v>2.2000000000000002</v>
      </c>
      <c r="G14" s="11"/>
      <c r="H14" s="11">
        <v>1.64</v>
      </c>
    </row>
    <row r="15" spans="1:8" ht="20.25" customHeight="1" x14ac:dyDescent="0.25">
      <c r="A15" s="4"/>
      <c r="B15" s="11" t="s">
        <v>33</v>
      </c>
      <c r="C15" s="11"/>
      <c r="D15" s="11">
        <v>19200</v>
      </c>
      <c r="E15" s="36">
        <f>D15/F3/12</f>
        <v>0.21401504258230553</v>
      </c>
      <c r="F15" s="11"/>
      <c r="G15" s="11"/>
      <c r="H15" s="11">
        <v>0.23</v>
      </c>
    </row>
    <row r="16" spans="1:8" ht="20.25" customHeight="1" x14ac:dyDescent="0.25">
      <c r="A16" s="4"/>
      <c r="B16" s="11" t="s">
        <v>12</v>
      </c>
      <c r="C16" s="11"/>
      <c r="D16" s="11">
        <v>1097.52</v>
      </c>
      <c r="E16" s="36">
        <f>D16/F3/12</f>
        <v>1.2233634871611039E-2</v>
      </c>
      <c r="F16" s="11">
        <v>0.01</v>
      </c>
      <c r="G16" s="11"/>
      <c r="H16" s="11">
        <v>0.02</v>
      </c>
    </row>
    <row r="17" spans="1:8" ht="20.25" customHeight="1" x14ac:dyDescent="0.25">
      <c r="A17" s="4"/>
      <c r="B17" s="11" t="s">
        <v>13</v>
      </c>
      <c r="C17" s="11"/>
      <c r="D17" s="11">
        <v>16900</v>
      </c>
      <c r="E17" s="36">
        <f>D17/F3/12</f>
        <v>0.18837782393963351</v>
      </c>
      <c r="F17" s="11">
        <v>0.6</v>
      </c>
      <c r="G17" s="11"/>
      <c r="H17" s="11">
        <v>0.84</v>
      </c>
    </row>
    <row r="18" spans="1:8" ht="20.25" customHeight="1" thickBot="1" x14ac:dyDescent="0.3">
      <c r="A18" s="7"/>
      <c r="B18" s="17" t="s">
        <v>41</v>
      </c>
      <c r="C18" s="17"/>
      <c r="D18" s="33">
        <v>105262.68</v>
      </c>
      <c r="E18" s="41">
        <f>D18/F3/12</f>
        <v>1.1733227574233125</v>
      </c>
      <c r="F18" s="17">
        <v>0.14000000000000001</v>
      </c>
      <c r="G18" s="17"/>
      <c r="H18" s="17">
        <v>1.17</v>
      </c>
    </row>
    <row r="19" spans="1:8" ht="20.25" customHeight="1" thickBot="1" x14ac:dyDescent="0.3">
      <c r="A19" s="31">
        <v>3</v>
      </c>
      <c r="B19" s="9" t="s">
        <v>14</v>
      </c>
      <c r="C19" s="32" t="s">
        <v>9</v>
      </c>
      <c r="D19" s="9">
        <f>D20+D21</f>
        <v>153490</v>
      </c>
      <c r="E19" s="38">
        <f>E21+E20</f>
        <v>1.7108942128103164</v>
      </c>
      <c r="F19" s="9">
        <f>F20+F21</f>
        <v>3.14</v>
      </c>
      <c r="G19" s="17"/>
      <c r="H19" s="9">
        <f>H20+H21</f>
        <v>1.8199999999999998</v>
      </c>
    </row>
    <row r="20" spans="1:8" ht="20.25" customHeight="1" thickBot="1" x14ac:dyDescent="0.3">
      <c r="A20" s="19"/>
      <c r="B20" s="11" t="s">
        <v>16</v>
      </c>
      <c r="C20" s="28" t="s">
        <v>10</v>
      </c>
      <c r="D20" s="11">
        <v>147990</v>
      </c>
      <c r="E20" s="36">
        <f>D20/F3/12</f>
        <v>1.6495878204039267</v>
      </c>
      <c r="F20" s="11">
        <v>2.99</v>
      </c>
      <c r="G20" s="17"/>
      <c r="H20" s="11">
        <v>1.67</v>
      </c>
    </row>
    <row r="21" spans="1:8" ht="19.8" customHeight="1" thickBot="1" x14ac:dyDescent="0.3">
      <c r="A21" s="10"/>
      <c r="B21" s="11" t="s">
        <v>15</v>
      </c>
      <c r="C21" s="28" t="s">
        <v>9</v>
      </c>
      <c r="D21" s="11">
        <v>5500</v>
      </c>
      <c r="E21" s="36">
        <f>D21/F3/12</f>
        <v>6.1306392406389604E-2</v>
      </c>
      <c r="F21" s="11">
        <v>0.15</v>
      </c>
      <c r="G21" s="17"/>
      <c r="H21" s="11">
        <v>0.15</v>
      </c>
    </row>
    <row r="22" spans="1:8" ht="0.6" customHeight="1" thickBot="1" x14ac:dyDescent="0.3">
      <c r="A22" s="47"/>
      <c r="B22" s="17"/>
      <c r="C22" s="48"/>
      <c r="D22" s="33"/>
      <c r="E22" s="41"/>
      <c r="F22" s="17"/>
      <c r="G22" s="17"/>
      <c r="H22" s="17"/>
    </row>
    <row r="23" spans="1:8" ht="15.6" customHeight="1" x14ac:dyDescent="0.25">
      <c r="A23" s="14">
        <v>4</v>
      </c>
      <c r="B23" s="14" t="s">
        <v>7</v>
      </c>
      <c r="C23" s="21" t="s">
        <v>9</v>
      </c>
      <c r="D23" s="14"/>
      <c r="E23" s="35"/>
      <c r="F23" s="14"/>
      <c r="G23" s="14"/>
      <c r="H23" s="14"/>
    </row>
    <row r="24" spans="1:8" ht="14.4" customHeight="1" x14ac:dyDescent="0.25">
      <c r="A24" s="18"/>
      <c r="B24" s="18" t="s">
        <v>8</v>
      </c>
      <c r="C24" s="20"/>
      <c r="D24" s="18">
        <f>D26+D31+D30</f>
        <v>291445.44</v>
      </c>
      <c r="E24" s="39">
        <f>E26+E27+E28+E29+E31+E30</f>
        <v>3.2486306381259777</v>
      </c>
      <c r="F24" s="39">
        <f>F26+F27+F28+F29+F31+F30</f>
        <v>3.3000000000000003</v>
      </c>
      <c r="G24" s="18"/>
      <c r="H24" s="39">
        <f>H26+H27+H28+H29+H31+H30</f>
        <v>3.87</v>
      </c>
    </row>
    <row r="25" spans="1:8" ht="16.8" customHeight="1" thickBot="1" x14ac:dyDescent="0.3">
      <c r="A25" s="16"/>
      <c r="B25" s="16" t="s">
        <v>19</v>
      </c>
      <c r="C25" s="20"/>
      <c r="D25" s="16"/>
      <c r="E25" s="37"/>
      <c r="F25" s="16"/>
      <c r="G25" s="16"/>
      <c r="H25" s="16"/>
    </row>
    <row r="26" spans="1:8" ht="14.4" customHeight="1" x14ac:dyDescent="0.25">
      <c r="A26" s="25"/>
      <c r="B26" s="27" t="s">
        <v>26</v>
      </c>
      <c r="C26" s="26" t="s">
        <v>10</v>
      </c>
      <c r="D26" s="11">
        <v>215400</v>
      </c>
      <c r="E26" s="36">
        <f>D26/F3/12</f>
        <v>2.4009812589702402</v>
      </c>
      <c r="F26" s="11">
        <v>2.4</v>
      </c>
      <c r="G26" s="11"/>
      <c r="H26" s="11">
        <v>2.65</v>
      </c>
    </row>
    <row r="27" spans="1:8" ht="13.8" hidden="1" customHeight="1" x14ac:dyDescent="0.25">
      <c r="A27" s="25"/>
      <c r="B27" s="25"/>
      <c r="C27" s="11" t="s">
        <v>10</v>
      </c>
      <c r="D27" s="4"/>
      <c r="E27" s="40"/>
      <c r="F27" s="4"/>
      <c r="G27" s="4"/>
      <c r="H27" s="4"/>
    </row>
    <row r="28" spans="1:8" hidden="1" x14ac:dyDescent="0.25">
      <c r="A28" s="25"/>
      <c r="B28" s="25"/>
      <c r="C28" s="11" t="s">
        <v>9</v>
      </c>
      <c r="D28" s="4"/>
      <c r="E28" s="40"/>
      <c r="F28" s="4"/>
      <c r="G28" s="4"/>
      <c r="H28" s="4"/>
    </row>
    <row r="29" spans="1:8" ht="11.4" hidden="1" customHeight="1" x14ac:dyDescent="0.25">
      <c r="A29" s="25"/>
      <c r="B29" s="25"/>
      <c r="C29" s="11" t="s">
        <v>9</v>
      </c>
      <c r="D29" s="4"/>
      <c r="E29" s="40">
        <f>D29/F3/12</f>
        <v>0</v>
      </c>
      <c r="F29" s="4"/>
      <c r="G29" s="4"/>
      <c r="H29" s="4"/>
    </row>
    <row r="30" spans="1:8" ht="14.4" customHeight="1" x14ac:dyDescent="0.25">
      <c r="A30" s="25"/>
      <c r="B30" s="25" t="s">
        <v>27</v>
      </c>
      <c r="C30" s="11" t="s">
        <v>9</v>
      </c>
      <c r="D30" s="4">
        <v>3933.44</v>
      </c>
      <c r="E30" s="40">
        <f>D30/F3/12</f>
        <v>4.384454839036165E-2</v>
      </c>
      <c r="F30" s="4">
        <v>0.1</v>
      </c>
      <c r="G30" s="4"/>
      <c r="H30" s="4">
        <v>0.31</v>
      </c>
    </row>
    <row r="31" spans="1:8" ht="15" customHeight="1" thickBot="1" x14ac:dyDescent="0.3">
      <c r="A31" s="25"/>
      <c r="B31" s="25" t="s">
        <v>35</v>
      </c>
      <c r="C31" s="11" t="s">
        <v>9</v>
      </c>
      <c r="D31" s="4">
        <v>72112</v>
      </c>
      <c r="E31" s="40">
        <f>D31/F3/12</f>
        <v>0.8038048307653759</v>
      </c>
      <c r="F31" s="4">
        <v>0.8</v>
      </c>
      <c r="G31" s="4"/>
      <c r="H31" s="4">
        <v>0.91</v>
      </c>
    </row>
    <row r="32" spans="1:8" ht="13.8" thickBot="1" x14ac:dyDescent="0.3">
      <c r="A32" s="9">
        <v>5</v>
      </c>
      <c r="B32" s="9" t="s">
        <v>11</v>
      </c>
      <c r="C32" s="32" t="s">
        <v>9</v>
      </c>
      <c r="D32" s="9">
        <f>D33+D34+D35+D36+D37+D38+D40</f>
        <v>594710</v>
      </c>
      <c r="E32" s="35">
        <f>E33+E34+E35+E36+E37+E38+E40</f>
        <v>8.9169265379553888</v>
      </c>
      <c r="F32" s="14">
        <v>6.3</v>
      </c>
      <c r="G32" s="13"/>
      <c r="H32" s="14">
        <f>H33+H34+H35+H36+H37+H38</f>
        <v>7.65</v>
      </c>
    </row>
    <row r="33" spans="1:8" ht="22.2" customHeight="1" x14ac:dyDescent="0.25">
      <c r="A33" s="25"/>
      <c r="B33" s="11" t="s">
        <v>17</v>
      </c>
      <c r="C33" s="52"/>
      <c r="D33" s="4">
        <v>250000</v>
      </c>
      <c r="E33" s="57">
        <f>D33/F3/12</f>
        <v>2.7866542002904366</v>
      </c>
      <c r="F33" s="6">
        <v>2.74</v>
      </c>
      <c r="G33" s="61"/>
      <c r="H33" s="6">
        <v>3.17</v>
      </c>
    </row>
    <row r="34" spans="1:8" ht="22.2" customHeight="1" x14ac:dyDescent="0.25">
      <c r="A34" s="25"/>
      <c r="B34" s="11" t="s">
        <v>44</v>
      </c>
      <c r="C34" s="52"/>
      <c r="D34" s="4">
        <v>63000</v>
      </c>
      <c r="E34" s="58">
        <f>D34/G3/12</f>
        <v>1.8636186148876506</v>
      </c>
      <c r="F34" s="4">
        <v>0.99</v>
      </c>
      <c r="G34" s="62"/>
      <c r="H34" s="4">
        <v>0.91</v>
      </c>
    </row>
    <row r="35" spans="1:8" ht="0.6" customHeight="1" x14ac:dyDescent="0.25">
      <c r="A35" s="25"/>
      <c r="B35" s="11"/>
      <c r="C35" s="52"/>
      <c r="D35" s="4"/>
      <c r="E35" s="58">
        <f>D35/G3/12</f>
        <v>0</v>
      </c>
      <c r="F35" s="4"/>
      <c r="G35" s="62"/>
      <c r="H35" s="4"/>
    </row>
    <row r="36" spans="1:8" ht="22.2" hidden="1" customHeight="1" x14ac:dyDescent="0.25">
      <c r="A36" s="25"/>
      <c r="B36" s="11"/>
      <c r="C36" s="52"/>
      <c r="D36" s="4"/>
      <c r="E36" s="58">
        <f>D36/G3/12</f>
        <v>0</v>
      </c>
      <c r="F36" s="4"/>
      <c r="G36" s="62"/>
      <c r="H36" s="4"/>
    </row>
    <row r="37" spans="1:8" ht="22.2" customHeight="1" x14ac:dyDescent="0.25">
      <c r="A37" s="25"/>
      <c r="B37" s="11" t="s">
        <v>45</v>
      </c>
      <c r="C37" s="52"/>
      <c r="D37" s="4">
        <v>61110</v>
      </c>
      <c r="E37" s="58">
        <f>D37/G3/12</f>
        <v>1.8077100564410209</v>
      </c>
      <c r="F37" s="4">
        <v>0.11</v>
      </c>
      <c r="G37" s="62"/>
      <c r="H37" s="4">
        <v>1.17</v>
      </c>
    </row>
    <row r="38" spans="1:8" ht="18.600000000000001" customHeight="1" x14ac:dyDescent="0.25">
      <c r="A38" s="25"/>
      <c r="B38" s="11" t="s">
        <v>43</v>
      </c>
      <c r="C38" s="52"/>
      <c r="D38" s="4">
        <v>220600</v>
      </c>
      <c r="E38" s="58">
        <f>D38/F3/12</f>
        <v>2.4589436663362809</v>
      </c>
      <c r="F38" s="4">
        <v>2.46</v>
      </c>
      <c r="G38" s="62"/>
      <c r="H38" s="4">
        <v>2.4</v>
      </c>
    </row>
    <row r="39" spans="1:8" ht="26.4" hidden="1" customHeight="1" thickBot="1" x14ac:dyDescent="0.35">
      <c r="A39" s="54">
        <v>6</v>
      </c>
      <c r="B39" s="49" t="s">
        <v>24</v>
      </c>
      <c r="C39" s="55" t="s">
        <v>9</v>
      </c>
      <c r="D39" s="50"/>
      <c r="E39" s="59"/>
      <c r="F39" s="49"/>
      <c r="G39" s="63">
        <v>0.7</v>
      </c>
      <c r="H39" s="49"/>
    </row>
    <row r="40" spans="1:8" ht="1.2" customHeight="1" thickBot="1" x14ac:dyDescent="0.3">
      <c r="A40" s="51"/>
      <c r="B40" s="11"/>
      <c r="C40" s="52"/>
      <c r="D40" s="11"/>
      <c r="E40" s="53">
        <f>D40/F3/12</f>
        <v>0</v>
      </c>
      <c r="F40" s="60"/>
      <c r="G40" s="56"/>
      <c r="H40" s="60"/>
    </row>
    <row r="41" spans="1:8" ht="21.6" customHeight="1" thickBot="1" x14ac:dyDescent="0.3">
      <c r="A41" s="9">
        <v>6</v>
      </c>
      <c r="B41" s="9" t="s">
        <v>31</v>
      </c>
      <c r="C41" s="30"/>
      <c r="D41" s="9">
        <v>56300.49</v>
      </c>
      <c r="E41" s="38">
        <f>D41/F3/12</f>
        <v>0.62755998774763888</v>
      </c>
      <c r="F41" s="9">
        <v>0.47</v>
      </c>
      <c r="G41" s="16"/>
      <c r="H41" s="9">
        <v>1</v>
      </c>
    </row>
    <row r="42" spans="1:8" ht="21.6" customHeight="1" thickBot="1" x14ac:dyDescent="0.3">
      <c r="A42" s="9">
        <v>7</v>
      </c>
      <c r="B42" s="8" t="s">
        <v>28</v>
      </c>
      <c r="C42" s="30"/>
      <c r="D42" s="9">
        <v>325967.25</v>
      </c>
      <c r="E42" s="38">
        <f>D42/F3/12</f>
        <v>3.6334320254784909</v>
      </c>
      <c r="F42" s="9">
        <v>3.63</v>
      </c>
      <c r="G42" s="9"/>
      <c r="H42" s="9">
        <v>3.63</v>
      </c>
    </row>
    <row r="43" spans="1:8" ht="21" customHeight="1" thickBot="1" x14ac:dyDescent="0.3">
      <c r="A43" s="9">
        <v>8</v>
      </c>
      <c r="B43" s="8" t="s">
        <v>36</v>
      </c>
      <c r="C43" s="30"/>
      <c r="D43" s="9">
        <v>33244.449999999997</v>
      </c>
      <c r="E43" s="38">
        <f>D43/F3/12</f>
        <v>0.3705631449153815</v>
      </c>
      <c r="F43" s="9">
        <v>0.37</v>
      </c>
      <c r="G43" s="9"/>
      <c r="H43" s="9">
        <v>0.37</v>
      </c>
    </row>
    <row r="44" spans="1:8" ht="21" hidden="1" customHeight="1" thickBot="1" x14ac:dyDescent="0.3">
      <c r="A44" s="9"/>
      <c r="B44" s="70"/>
      <c r="C44" s="30"/>
      <c r="D44" s="16"/>
      <c r="E44" s="38"/>
      <c r="F44" s="9"/>
      <c r="G44" s="71"/>
      <c r="H44" s="9"/>
    </row>
    <row r="45" spans="1:8" ht="21" customHeight="1" thickBot="1" x14ac:dyDescent="0.3">
      <c r="A45" s="42"/>
      <c r="B45" s="68" t="s">
        <v>23</v>
      </c>
      <c r="C45" s="42" t="s">
        <v>9</v>
      </c>
      <c r="D45" s="68">
        <f>D6+D13+D19+D24+D32+D41+D42+D43+D44</f>
        <v>1961318.8299999998</v>
      </c>
      <c r="E45" s="72">
        <f>E6+E13+E19+E24+E32+E41+E42+E43+E44</f>
        <v>23.935976440467076</v>
      </c>
      <c r="F45" s="68">
        <f>F6+F13+F19+F24+F32+F41+F42+F43+F44</f>
        <v>21.94</v>
      </c>
      <c r="G45" s="71"/>
      <c r="H45" s="9"/>
    </row>
    <row r="46" spans="1:8" ht="21" customHeight="1" thickBot="1" x14ac:dyDescent="0.3">
      <c r="A46" s="9"/>
      <c r="B46" s="70" t="s">
        <v>46</v>
      </c>
      <c r="C46" s="30" t="s">
        <v>9</v>
      </c>
      <c r="D46" s="16">
        <f>D47+D48+D49</f>
        <v>235483.94</v>
      </c>
      <c r="E46" s="38">
        <f>D46/12/F3</f>
        <v>2.6248492420077643</v>
      </c>
      <c r="F46" s="9">
        <v>3</v>
      </c>
      <c r="G46" s="71"/>
      <c r="H46" s="9"/>
    </row>
    <row r="47" spans="1:8" ht="21" customHeight="1" thickBot="1" x14ac:dyDescent="0.3">
      <c r="A47" s="9"/>
      <c r="B47" s="74" t="s">
        <v>49</v>
      </c>
      <c r="C47" s="30"/>
      <c r="D47" s="16">
        <v>48677.440000000002</v>
      </c>
      <c r="E47" s="38"/>
      <c r="F47" s="9"/>
      <c r="G47" s="71"/>
      <c r="H47" s="9"/>
    </row>
    <row r="48" spans="1:8" ht="21" customHeight="1" thickBot="1" x14ac:dyDescent="0.3">
      <c r="A48" s="9"/>
      <c r="B48" s="74" t="s">
        <v>48</v>
      </c>
      <c r="C48" s="30"/>
      <c r="D48" s="16">
        <v>82360</v>
      </c>
      <c r="E48" s="38"/>
      <c r="F48" s="9"/>
      <c r="G48" s="71"/>
      <c r="H48" s="9"/>
    </row>
    <row r="49" spans="1:8" ht="30" customHeight="1" thickBot="1" x14ac:dyDescent="0.3">
      <c r="A49" s="42"/>
      <c r="B49" s="73" t="s">
        <v>47</v>
      </c>
      <c r="C49" s="42"/>
      <c r="D49" s="68">
        <v>104446.5</v>
      </c>
      <c r="E49" s="43"/>
      <c r="F49" s="43"/>
      <c r="G49" s="69"/>
      <c r="H49" s="43" t="e">
        <f>H6+H13+H19+H24+H32+H41+H42+H43+#REF!</f>
        <v>#REF!</v>
      </c>
    </row>
  </sheetData>
  <phoneticPr fontId="0" type="noConversion"/>
  <pageMargins left="0.25" right="0.25" top="0.75" bottom="0.75" header="0.3" footer="0.3"/>
  <pageSetup paperSize="9" scale="9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2018-03-21T15:04:46Z</cp:lastPrinted>
  <dcterms:created xsi:type="dcterms:W3CDTF">2011-07-12T11:42:04Z</dcterms:created>
  <dcterms:modified xsi:type="dcterms:W3CDTF">2019-03-02T09:05:31Z</dcterms:modified>
</cp:coreProperties>
</file>